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456" windowWidth="23256" windowHeight="13176"/>
  </bookViews>
  <sheets>
    <sheet name="10B" sheetId="1" r:id="rId1"/>
  </sheets>
  <definedNames>
    <definedName name="_xlnm.Print_Area" localSheetId="0">'10B'!$A$1:$X$3</definedName>
  </definedNames>
  <calcPr calcId="162913"/>
</workbook>
</file>

<file path=xl/calcChain.xml><?xml version="1.0" encoding="utf-8"?>
<calcChain xmlns="http://schemas.openxmlformats.org/spreadsheetml/2006/main">
  <c r="M34" i="1" l="1"/>
  <c r="J27" i="1"/>
  <c r="Q21" i="1"/>
  <c r="T21" i="1" s="1"/>
  <c r="J15" i="1"/>
  <c r="M15" i="1" s="1"/>
  <c r="T31" i="1"/>
  <c r="T25" i="1"/>
  <c r="T19" i="1"/>
  <c r="M31" i="1"/>
  <c r="M25" i="1"/>
  <c r="M19" i="1"/>
  <c r="F31" i="1"/>
  <c r="F25" i="1"/>
  <c r="F19" i="1"/>
  <c r="T13" i="1"/>
  <c r="F13" i="1"/>
  <c r="M13" i="1"/>
  <c r="M6" i="1"/>
  <c r="F6" i="1"/>
  <c r="X31" i="1"/>
  <c r="W31" i="1"/>
  <c r="X25" i="1"/>
  <c r="W25" i="1"/>
  <c r="W19" i="1"/>
  <c r="X19" i="1"/>
  <c r="X13" i="1"/>
  <c r="W13" i="1"/>
  <c r="X7" i="1"/>
  <c r="W6" i="1"/>
  <c r="D12" i="1"/>
  <c r="K12" i="1"/>
  <c r="K14" i="1" s="1"/>
  <c r="K18" i="1" s="1"/>
  <c r="K20" i="1" s="1"/>
  <c r="K24" i="1" s="1"/>
  <c r="K26" i="1" s="1"/>
  <c r="K30" i="1" s="1"/>
  <c r="K32" i="1" s="1"/>
  <c r="K36" i="1" s="1"/>
  <c r="R12" i="1"/>
  <c r="R14" i="1" s="1"/>
  <c r="R18" i="1" s="1"/>
  <c r="R20" i="1" s="1"/>
  <c r="R24" i="1" s="1"/>
  <c r="R26" i="1" s="1"/>
  <c r="R30" i="1" s="1"/>
  <c r="R32" i="1" s="1"/>
  <c r="R36" i="1" s="1"/>
  <c r="T15" i="1"/>
  <c r="T22" i="1"/>
  <c r="T27" i="1"/>
  <c r="T28" i="1"/>
  <c r="T33" i="1"/>
  <c r="T34" i="1"/>
  <c r="M21" i="1"/>
  <c r="M27" i="1"/>
  <c r="M33" i="1"/>
  <c r="F15" i="1"/>
  <c r="F16" i="1"/>
  <c r="F21" i="1"/>
  <c r="F27" i="1"/>
  <c r="F28" i="1"/>
  <c r="F33" i="1"/>
  <c r="T4" i="1"/>
  <c r="T6" i="1"/>
  <c r="T8" i="1"/>
  <c r="T9" i="1"/>
  <c r="F10" i="1"/>
  <c r="F9" i="1"/>
  <c r="F4" i="1"/>
  <c r="F8" i="1"/>
  <c r="X12" i="1" l="1"/>
  <c r="D14" i="1"/>
  <c r="X14" i="1" s="1"/>
  <c r="X6" i="1"/>
  <c r="K5" i="1"/>
  <c r="D18" i="1" l="1"/>
  <c r="D20" i="1" s="1"/>
  <c r="D24" i="1" s="1"/>
  <c r="D26" i="1" s="1"/>
  <c r="X18" i="1"/>
  <c r="X24" i="1" l="1"/>
  <c r="X20" i="1"/>
  <c r="D30" i="1"/>
  <c r="X26" i="1"/>
  <c r="D32" i="1" l="1"/>
  <c r="D36" i="1" s="1"/>
  <c r="X30" i="1"/>
  <c r="J7" i="1" l="1"/>
  <c r="M5" i="1"/>
  <c r="X36" i="1"/>
  <c r="X32" i="1"/>
  <c r="J12" i="1" l="1"/>
  <c r="M7" i="1"/>
  <c r="J14" i="1" l="1"/>
  <c r="M12" i="1"/>
  <c r="M14" i="1" l="1"/>
  <c r="J18" i="1"/>
  <c r="Q7" i="1"/>
  <c r="T5" i="1"/>
  <c r="M18" i="1" l="1"/>
  <c r="J20" i="1"/>
  <c r="T7" i="1"/>
  <c r="Q12" i="1"/>
  <c r="D5" i="1" l="1"/>
  <c r="X5" i="1" s="1"/>
  <c r="J24" i="1"/>
  <c r="M20" i="1"/>
  <c r="Q14" i="1"/>
  <c r="T12" i="1"/>
  <c r="T14" i="1" l="1"/>
  <c r="Q18" i="1"/>
  <c r="C7" i="1"/>
  <c r="F5" i="1"/>
  <c r="W5" i="1"/>
  <c r="M24" i="1"/>
  <c r="J26" i="1"/>
  <c r="W7" i="1" l="1"/>
  <c r="C12" i="1"/>
  <c r="F7" i="1"/>
  <c r="T18" i="1"/>
  <c r="Q20" i="1"/>
  <c r="J30" i="1"/>
  <c r="M26" i="1"/>
  <c r="F12" i="1" l="1"/>
  <c r="C14" i="1"/>
  <c r="W12" i="1"/>
  <c r="J32" i="1"/>
  <c r="M30" i="1"/>
  <c r="T20" i="1"/>
  <c r="Q24" i="1"/>
  <c r="M32" i="1" l="1"/>
  <c r="J36" i="1"/>
  <c r="M36" i="1" s="1"/>
  <c r="C18" i="1"/>
  <c r="W14" i="1"/>
  <c r="F14" i="1"/>
  <c r="Q26" i="1"/>
  <c r="T24" i="1"/>
  <c r="F18" i="1" l="1"/>
  <c r="C20" i="1"/>
  <c r="W18" i="1"/>
  <c r="T26" i="1"/>
  <c r="Q30" i="1"/>
  <c r="F20" i="1" l="1"/>
  <c r="C24" i="1"/>
  <c r="W20" i="1"/>
  <c r="T30" i="1"/>
  <c r="Q32" i="1"/>
  <c r="T32" i="1" l="1"/>
  <c r="Q36" i="1"/>
  <c r="T36" i="1" s="1"/>
  <c r="W24" i="1"/>
  <c r="C26" i="1"/>
  <c r="F24" i="1"/>
  <c r="C30" i="1" l="1"/>
  <c r="W26" i="1"/>
  <c r="F26" i="1"/>
  <c r="C32" i="1" l="1"/>
  <c r="F30" i="1"/>
  <c r="W30" i="1"/>
  <c r="C36" i="1" l="1"/>
  <c r="F32" i="1"/>
  <c r="W32" i="1"/>
  <c r="W36" i="1" l="1"/>
  <c r="F36" i="1"/>
</calcChain>
</file>

<file path=xl/sharedStrings.xml><?xml version="1.0" encoding="utf-8"?>
<sst xmlns="http://schemas.openxmlformats.org/spreadsheetml/2006/main" count="135" uniqueCount="60">
  <si>
    <t xml:space="preserve"> </t>
  </si>
  <si>
    <t>COUNTY BALANCE SHEET</t>
  </si>
  <si>
    <t>TASK FORCE #10B - 5/29/2013</t>
  </si>
  <si>
    <t>TASK FORCE #10B  TOTALS</t>
  </si>
  <si>
    <t>MANISTEE</t>
  </si>
  <si>
    <t>Work Description</t>
  </si>
  <si>
    <t>STP</t>
  </si>
  <si>
    <t>STATE-D</t>
  </si>
  <si>
    <t>LOCAL</t>
  </si>
  <si>
    <t>TOTAL</t>
  </si>
  <si>
    <t>MISSAUKEE</t>
  </si>
  <si>
    <t>WEXFORD</t>
  </si>
  <si>
    <t>Reconstruct</t>
  </si>
  <si>
    <t>Bus Purchase</t>
  </si>
  <si>
    <t>Facility Improvements</t>
  </si>
  <si>
    <t>Transit</t>
  </si>
  <si>
    <t>'18 END BAL</t>
  </si>
  <si>
    <t>'19 TARGET</t>
  </si>
  <si>
    <t>'19 BEG BAL</t>
  </si>
  <si>
    <t>STP sell-off</t>
  </si>
  <si>
    <t>Jackson County</t>
  </si>
  <si>
    <t>Brandt &amp; Milarch Rd. (JN205181)</t>
  </si>
  <si>
    <t>Admin vehicle</t>
  </si>
  <si>
    <t>Computer Equipment</t>
  </si>
  <si>
    <t>'19 END BAL</t>
  </si>
  <si>
    <t>'20 TARGET</t>
  </si>
  <si>
    <t>'20 BEG BAL</t>
  </si>
  <si>
    <t>Burkett Rd (Geers Rd. to Falmouth Rd.)</t>
  </si>
  <si>
    <t>'20 END BAL</t>
  </si>
  <si>
    <t>'21 TARGET</t>
  </si>
  <si>
    <t>'21 BEG BAL</t>
  </si>
  <si>
    <t>'21 END BAL</t>
  </si>
  <si>
    <t>'22 TARGET</t>
  </si>
  <si>
    <t>'22 BEG BAL</t>
  </si>
  <si>
    <t>'22 END BAL</t>
  </si>
  <si>
    <t>'23 TARGET</t>
  </si>
  <si>
    <t>'23 BEG BAL</t>
  </si>
  <si>
    <t>'23 END BAL</t>
  </si>
  <si>
    <t>9 Rd</t>
  </si>
  <si>
    <t>Wexford Ave (Buckley)</t>
  </si>
  <si>
    <t>resurface</t>
  </si>
  <si>
    <t>NOTES</t>
  </si>
  <si>
    <t>plus Missaukee's STL allocation</t>
  </si>
  <si>
    <t>bus purchase</t>
  </si>
  <si>
    <t>Coates Highway (Coats west to No.1 Rd)</t>
  </si>
  <si>
    <t>Glovers Lake Rd (East of Keilor Rd to US-31)</t>
  </si>
  <si>
    <t>Various locations</t>
  </si>
  <si>
    <t>resurfacing</t>
  </si>
  <si>
    <t>Glovers Lake Rd (east of Zilch Rd to East of Keilor Rd)</t>
  </si>
  <si>
    <t>facilities</t>
  </si>
  <si>
    <t>MDOT adjusted StateD values</t>
  </si>
  <si>
    <t>13 Mile Rd. countywide (JN129695)</t>
  </si>
  <si>
    <t>Lend Allocation to Wexford</t>
  </si>
  <si>
    <t>lend allocation to  Missuakkee</t>
  </si>
  <si>
    <t>use Missuakkee</t>
  </si>
  <si>
    <t>8 Mile Rd. ( Prosper Rd to Kelley Rd)</t>
  </si>
  <si>
    <t>Recon</t>
  </si>
  <si>
    <t>WCRC lend to Missaukee</t>
  </si>
  <si>
    <t>8 Mile Rd (Kelley to M-55)</t>
  </si>
  <si>
    <t>Used Wexford Allocation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</si>
</sst>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"/>
  </numFmts>
  <fonts count="9" x14ac:knownFonts="1">
    <font>
      <sz val="10"/>
      <name val="Arial"/>
    </font>
    <font>
      <b/>
      <sz val="10"/>
      <name val="Century Gothic"/>
      <family val="2"/>
    </font>
    <font>
      <b/>
      <sz val="14"/>
      <name val="Century Gothic"/>
      <family val="2"/>
    </font>
    <font>
      <b/>
      <sz val="12"/>
      <name val="Century Gothic"/>
      <family val="2"/>
    </font>
    <font>
      <sz val="10"/>
      <name val="Arial"/>
      <family val="2"/>
    </font>
    <font>
      <sz val="10"/>
      <name val="Century Gothic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rgb="FF92D050"/>
        <bgColor indexed="9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3" fontId="4" fillId="2" borderId="0"/>
    <xf numFmtId="3" fontId="4" fillId="2" borderId="0"/>
    <xf numFmtId="7" fontId="4" fillId="2" borderId="0"/>
    <xf numFmtId="7" fontId="4" fillId="2" borderId="0"/>
    <xf numFmtId="7" fontId="4" fillId="2" borderId="0"/>
    <xf numFmtId="7" fontId="4" fillId="2" borderId="0"/>
    <xf numFmtId="5" fontId="4" fillId="2" borderId="0"/>
    <xf numFmtId="5" fontId="4" fillId="2" borderId="0"/>
    <xf numFmtId="0" fontId="4" fillId="2" borderId="0"/>
    <xf numFmtId="0" fontId="4" fillId="2" borderId="0"/>
    <xf numFmtId="2" fontId="4" fillId="2" borderId="0"/>
    <xf numFmtId="2" fontId="4" fillId="2" borderId="0"/>
    <xf numFmtId="0" fontId="4" fillId="0" borderId="0"/>
    <xf numFmtId="0" fontId="4" fillId="0" borderId="0"/>
    <xf numFmtId="44" fontId="7" fillId="0" borderId="0" applyFont="0" applyFill="0" applyBorder="0" applyAlignment="0" applyProtection="0"/>
  </cellStyleXfs>
  <cellXfs count="49">
    <xf numFmtId="0" fontId="0" fillId="0" borderId="0" xfId="0"/>
    <xf numFmtId="164" fontId="6" fillId="2" borderId="1" xfId="15" applyNumberFormat="1" applyFont="1" applyFill="1" applyBorder="1" applyProtection="1">
      <protection locked="0"/>
    </xf>
    <xf numFmtId="164" fontId="4" fillId="2" borderId="1" xfId="15" applyNumberFormat="1" applyFont="1" applyFill="1" applyBorder="1" applyProtection="1">
      <protection locked="0"/>
    </xf>
    <xf numFmtId="164" fontId="5" fillId="2" borderId="1" xfId="6" applyNumberFormat="1" applyFont="1" applyBorder="1" applyProtection="1">
      <protection locked="0"/>
    </xf>
    <xf numFmtId="164" fontId="4" fillId="2" borderId="1" xfId="0" applyNumberFormat="1" applyFont="1" applyFill="1" applyBorder="1" applyProtection="1">
      <protection locked="0"/>
    </xf>
    <xf numFmtId="164" fontId="0" fillId="2" borderId="1" xfId="15" applyNumberFormat="1" applyFon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5" xfId="0" applyNumberFormat="1" applyFill="1" applyBorder="1" applyProtection="1">
      <protection locked="0"/>
    </xf>
    <xf numFmtId="164" fontId="1" fillId="2" borderId="0" xfId="0" applyNumberFormat="1" applyFont="1" applyFill="1" applyProtection="1">
      <protection locked="0"/>
    </xf>
    <xf numFmtId="164" fontId="2" fillId="2" borderId="2" xfId="0" applyNumberFormat="1" applyFont="1" applyFill="1" applyBorder="1" applyProtection="1">
      <protection locked="0"/>
    </xf>
    <xf numFmtId="164" fontId="1" fillId="2" borderId="2" xfId="0" applyNumberFormat="1" applyFont="1" applyFill="1" applyBorder="1" applyProtection="1">
      <protection locked="0"/>
    </xf>
    <xf numFmtId="164" fontId="0" fillId="2" borderId="0" xfId="0" applyNumberFormat="1" applyFill="1" applyProtection="1">
      <protection locked="0"/>
    </xf>
    <xf numFmtId="164" fontId="2" fillId="2" borderId="3" xfId="0" applyNumberFormat="1" applyFont="1" applyFill="1" applyBorder="1" applyProtection="1">
      <protection locked="0"/>
    </xf>
    <xf numFmtId="164" fontId="1" fillId="2" borderId="3" xfId="0" applyNumberFormat="1" applyFont="1" applyFill="1" applyBorder="1" applyProtection="1">
      <protection locked="0"/>
    </xf>
    <xf numFmtId="164" fontId="2" fillId="2" borderId="0" xfId="0" applyNumberFormat="1" applyFont="1" applyFill="1" applyProtection="1">
      <protection locked="0"/>
    </xf>
    <xf numFmtId="164" fontId="3" fillId="2" borderId="0" xfId="0" applyNumberFormat="1" applyFont="1" applyFill="1" applyProtection="1"/>
    <xf numFmtId="164" fontId="3" fillId="2" borderId="3" xfId="0" applyNumberFormat="1" applyFont="1" applyFill="1" applyBorder="1" applyAlignment="1" applyProtection="1">
      <alignment horizontal="right"/>
    </xf>
    <xf numFmtId="164" fontId="3" fillId="2" borderId="3" xfId="0" applyNumberFormat="1" applyFont="1" applyFill="1" applyBorder="1" applyProtection="1"/>
    <xf numFmtId="164" fontId="3" fillId="2" borderId="0" xfId="0" applyNumberFormat="1" applyFont="1" applyFill="1" applyAlignment="1" applyProtection="1">
      <alignment horizontal="right"/>
    </xf>
    <xf numFmtId="164" fontId="0" fillId="2" borderId="0" xfId="0" applyNumberFormat="1" applyFill="1" applyProtection="1"/>
    <xf numFmtId="164" fontId="1" fillId="2" borderId="0" xfId="6" quotePrefix="1" applyNumberFormat="1" applyFont="1" applyProtection="1"/>
    <xf numFmtId="164" fontId="1" fillId="2" borderId="0" xfId="6" applyNumberFormat="1" applyFont="1" applyProtection="1"/>
    <xf numFmtId="164" fontId="5" fillId="2" borderId="0" xfId="0" applyNumberFormat="1" applyFont="1" applyFill="1" applyProtection="1">
      <protection locked="0"/>
    </xf>
    <xf numFmtId="164" fontId="5" fillId="2" borderId="3" xfId="6" applyNumberFormat="1" applyFont="1" applyBorder="1" applyProtection="1">
      <protection locked="0"/>
    </xf>
    <xf numFmtId="164" fontId="0" fillId="2" borderId="3" xfId="0" applyNumberFormat="1" applyFill="1" applyBorder="1" applyProtection="1">
      <protection locked="0"/>
    </xf>
    <xf numFmtId="164" fontId="1" fillId="2" borderId="0" xfId="5" quotePrefix="1" applyNumberFormat="1" applyFont="1" applyProtection="1"/>
    <xf numFmtId="164" fontId="8" fillId="2" borderId="3" xfId="15" applyNumberFormat="1" applyFont="1" applyFill="1" applyBorder="1" applyProtection="1">
      <protection locked="0"/>
    </xf>
    <xf numFmtId="164" fontId="8" fillId="2" borderId="0" xfId="15" applyNumberFormat="1" applyFont="1" applyFill="1" applyProtection="1">
      <protection locked="0"/>
    </xf>
    <xf numFmtId="164" fontId="4" fillId="2" borderId="0" xfId="0" applyNumberFormat="1" applyFont="1" applyFill="1" applyProtection="1">
      <protection locked="0"/>
    </xf>
    <xf numFmtId="164" fontId="4" fillId="2" borderId="3" xfId="0" applyNumberFormat="1" applyFont="1" applyFill="1" applyBorder="1" applyProtection="1">
      <protection locked="0"/>
    </xf>
    <xf numFmtId="164" fontId="4" fillId="2" borderId="0" xfId="15" applyNumberFormat="1" applyFont="1" applyFill="1" applyProtection="1">
      <protection locked="0"/>
    </xf>
    <xf numFmtId="164" fontId="4" fillId="2" borderId="3" xfId="15" applyNumberFormat="1" applyFont="1" applyFill="1" applyBorder="1" applyProtection="1">
      <protection locked="0"/>
    </xf>
    <xf numFmtId="164" fontId="1" fillId="2" borderId="0" xfId="15" quotePrefix="1" applyNumberFormat="1" applyFont="1" applyFill="1" applyProtection="1"/>
    <xf numFmtId="164" fontId="6" fillId="2" borderId="0" xfId="15" applyNumberFormat="1" applyFont="1" applyFill="1" applyProtection="1">
      <protection locked="0"/>
    </xf>
    <xf numFmtId="164" fontId="6" fillId="2" borderId="3" xfId="15" applyNumberFormat="1" applyFont="1" applyFill="1" applyBorder="1" applyProtection="1">
      <protection locked="0"/>
    </xf>
    <xf numFmtId="164" fontId="1" fillId="2" borderId="3" xfId="15" applyNumberFormat="1" applyFont="1" applyFill="1" applyBorder="1" applyProtection="1">
      <protection locked="0"/>
    </xf>
    <xf numFmtId="164" fontId="1" fillId="2" borderId="1" xfId="6" quotePrefix="1" applyNumberFormat="1" applyFont="1" applyBorder="1" applyProtection="1"/>
    <xf numFmtId="164" fontId="1" fillId="2" borderId="4" xfId="6" quotePrefix="1" applyNumberFormat="1" applyFont="1" applyBorder="1" applyProtection="1"/>
    <xf numFmtId="164" fontId="1" fillId="2" borderId="1" xfId="5" quotePrefix="1" applyNumberFormat="1" applyFont="1" applyBorder="1" applyProtection="1"/>
    <xf numFmtId="164" fontId="1" fillId="2" borderId="4" xfId="5" quotePrefix="1" applyNumberFormat="1" applyFont="1" applyBorder="1" applyProtection="1"/>
    <xf numFmtId="164" fontId="4" fillId="2" borderId="4" xfId="0" applyNumberFormat="1" applyFon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5" fillId="0" borderId="1" xfId="6" applyNumberFormat="1" applyFont="1" applyFill="1" applyBorder="1" applyProtection="1">
      <protection locked="0"/>
    </xf>
    <xf numFmtId="164" fontId="4" fillId="2" borderId="5" xfId="15" applyNumberFormat="1" applyFont="1" applyFill="1" applyBorder="1" applyProtection="1">
      <protection locked="0"/>
    </xf>
    <xf numFmtId="164" fontId="6" fillId="3" borderId="1" xfId="15" applyNumberFormat="1" applyFont="1" applyFill="1" applyBorder="1" applyProtection="1">
      <protection locked="0"/>
    </xf>
    <xf numFmtId="164" fontId="6" fillId="3" borderId="0" xfId="15" applyNumberFormat="1" applyFont="1" applyFill="1" applyProtection="1">
      <protection locked="0"/>
    </xf>
    <xf numFmtId="164" fontId="6" fillId="2" borderId="1" xfId="0" applyNumberFormat="1" applyFont="1" applyFill="1" applyBorder="1" applyProtection="1">
      <protection locked="0"/>
    </xf>
    <xf numFmtId="164" fontId="6" fillId="3" borderId="0" xfId="0" applyNumberFormat="1" applyFont="1" applyFill="1" applyProtection="1">
      <protection locked="0"/>
    </xf>
    <xf numFmtId="164" fontId="1" fillId="2" borderId="3" xfId="6" applyNumberFormat="1" applyFont="1" applyBorder="1" applyProtection="1">
      <protection locked="0"/>
    </xf>
  </cellXfs>
  <cellStyles count="16">
    <cellStyle name="Comma0" xfId="1"/>
    <cellStyle name="Comma0 2" xfId="2"/>
    <cellStyle name="Currency" xfId="15" builtinId="4"/>
    <cellStyle name="Currency 2" xfId="3"/>
    <cellStyle name="Currency 2 2" xfId="4"/>
    <cellStyle name="Currency_stwd2011#1 110510" xfId="5"/>
    <cellStyle name="Currency_stwd2011#10B 031011 Apvd" xfId="6"/>
    <cellStyle name="Currency0" xfId="7"/>
    <cellStyle name="Currency0 2" xfId="8"/>
    <cellStyle name="Date" xfId="9"/>
    <cellStyle name="Date 2" xfId="10"/>
    <cellStyle name="Fixed" xfId="11"/>
    <cellStyle name="Fixed 2" xfId="12"/>
    <cellStyle name="Normal" xfId="0" builtinId="0"/>
    <cellStyle name="Normal 2" xfId="13"/>
    <cellStyle name="Normal 2 2" xfId="1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X39"/>
  <sheetViews>
    <sheetView showGridLines="0" tabSelected="1" zoomScale="70" zoomScaleNormal="70" workbookViewId="0">
      <pane ySplit="3" topLeftCell="A4" activePane="bottomLeft" state="frozen"/>
      <selection activeCell="Q1" sqref="Q1"/>
      <selection pane="bottomLeft" activeCell="D15" sqref="D15"/>
    </sheetView>
  </sheetViews>
  <sheetFormatPr defaultColWidth="9.109375" defaultRowHeight="13.2" x14ac:dyDescent="0.25"/>
  <cols>
    <col min="1" max="1" width="44.44140625" style="11" customWidth="1"/>
    <col min="2" max="2" width="7.6640625" style="11" customWidth="1"/>
    <col min="3" max="3" width="13.44140625" style="24" customWidth="1"/>
    <col min="4" max="4" width="16.44140625" style="24" bestFit="1" customWidth="1"/>
    <col min="5" max="5" width="14.44140625" style="24" bestFit="1" customWidth="1"/>
    <col min="6" max="6" width="12.44140625" style="24" bestFit="1" customWidth="1"/>
    <col min="7" max="7" width="8.44140625" style="24" customWidth="1"/>
    <col min="8" max="8" width="48" style="11" customWidth="1"/>
    <col min="9" max="9" width="7" style="24" customWidth="1"/>
    <col min="10" max="10" width="17.33203125" style="24" bestFit="1" customWidth="1"/>
    <col min="11" max="11" width="14.44140625" style="24" customWidth="1"/>
    <col min="12" max="12" width="12.33203125" style="24" customWidth="1"/>
    <col min="13" max="13" width="13.33203125" style="24" customWidth="1"/>
    <col min="14" max="14" width="10.6640625" style="24" customWidth="1"/>
    <col min="15" max="15" width="28.6640625" style="11" customWidth="1"/>
    <col min="16" max="16" width="8.33203125" style="11" customWidth="1"/>
    <col min="17" max="17" width="18.33203125" style="11" bestFit="1" customWidth="1"/>
    <col min="18" max="18" width="16.109375" style="11" bestFit="1" customWidth="1"/>
    <col min="19" max="19" width="10" style="11" customWidth="1"/>
    <col min="20" max="20" width="12.44140625" style="24" bestFit="1" customWidth="1"/>
    <col min="21" max="21" width="10.44140625" style="24" customWidth="1"/>
    <col min="22" max="22" width="25.77734375" style="11" bestFit="1" customWidth="1"/>
    <col min="23" max="23" width="16.33203125" style="11" customWidth="1"/>
    <col min="24" max="24" width="16.77734375" style="11" bestFit="1" customWidth="1"/>
    <col min="25" max="16384" width="9.109375" style="11"/>
  </cols>
  <sheetData>
    <row r="1" spans="1:24" ht="17.399999999999999" x14ac:dyDescent="0.3">
      <c r="A1" s="8" t="s">
        <v>0</v>
      </c>
      <c r="B1" s="8"/>
      <c r="C1" s="9"/>
      <c r="D1" s="9" t="s">
        <v>1</v>
      </c>
      <c r="E1" s="10"/>
      <c r="F1" s="10"/>
      <c r="G1" s="10"/>
      <c r="H1" s="8"/>
      <c r="I1" s="10"/>
      <c r="J1" s="10"/>
      <c r="K1" s="10"/>
      <c r="L1" s="10"/>
      <c r="M1" s="10"/>
      <c r="N1" s="10"/>
      <c r="O1" s="8"/>
      <c r="P1" s="8"/>
      <c r="Q1" s="8"/>
      <c r="R1" s="8"/>
      <c r="S1" s="8"/>
      <c r="T1" s="10"/>
      <c r="U1" s="10"/>
      <c r="V1" s="8"/>
      <c r="W1" s="8"/>
      <c r="X1" s="8"/>
    </row>
    <row r="2" spans="1:24" ht="17.399999999999999" x14ac:dyDescent="0.3">
      <c r="A2" s="8"/>
      <c r="B2" s="8"/>
      <c r="C2" s="12"/>
      <c r="D2" s="12" t="s">
        <v>2</v>
      </c>
      <c r="E2" s="13"/>
      <c r="F2" s="13"/>
      <c r="G2" s="13"/>
      <c r="H2" s="8"/>
      <c r="I2" s="13"/>
      <c r="J2" s="13"/>
      <c r="K2" s="13"/>
      <c r="L2" s="13"/>
      <c r="M2" s="13"/>
      <c r="N2" s="13"/>
      <c r="O2" s="8"/>
      <c r="P2" s="8"/>
      <c r="Q2" s="8"/>
      <c r="R2" s="8"/>
      <c r="S2" s="8"/>
      <c r="T2" s="13"/>
      <c r="U2" s="13"/>
      <c r="V2" s="8"/>
      <c r="W2" s="14" t="s">
        <v>3</v>
      </c>
      <c r="X2" s="8"/>
    </row>
    <row r="3" spans="1:24" s="19" customFormat="1" ht="15" x14ac:dyDescent="0.25">
      <c r="A3" s="15" t="s">
        <v>4</v>
      </c>
      <c r="B3" s="15" t="s">
        <v>5</v>
      </c>
      <c r="C3" s="16" t="s">
        <v>6</v>
      </c>
      <c r="D3" s="16" t="s">
        <v>7</v>
      </c>
      <c r="E3" s="16" t="s">
        <v>8</v>
      </c>
      <c r="F3" s="16" t="s">
        <v>9</v>
      </c>
      <c r="G3" s="17" t="s">
        <v>41</v>
      </c>
      <c r="H3" s="15" t="s">
        <v>10</v>
      </c>
      <c r="I3" s="17" t="s">
        <v>5</v>
      </c>
      <c r="J3" s="16" t="s">
        <v>6</v>
      </c>
      <c r="K3" s="16" t="s">
        <v>7</v>
      </c>
      <c r="L3" s="16" t="s">
        <v>8</v>
      </c>
      <c r="M3" s="16" t="s">
        <v>9</v>
      </c>
      <c r="N3" s="17" t="s">
        <v>41</v>
      </c>
      <c r="O3" s="15" t="s">
        <v>11</v>
      </c>
      <c r="P3" s="15" t="s">
        <v>5</v>
      </c>
      <c r="Q3" s="18" t="s">
        <v>6</v>
      </c>
      <c r="R3" s="18" t="s">
        <v>7</v>
      </c>
      <c r="S3" s="18" t="s">
        <v>8</v>
      </c>
      <c r="T3" s="16" t="s">
        <v>9</v>
      </c>
      <c r="U3" s="17" t="s">
        <v>41</v>
      </c>
      <c r="V3" s="15"/>
      <c r="W3" s="18" t="s">
        <v>6</v>
      </c>
      <c r="X3" s="18" t="s">
        <v>7</v>
      </c>
    </row>
    <row r="4" spans="1:24" s="28" customFormat="1" x14ac:dyDescent="0.25">
      <c r="A4" s="22"/>
      <c r="B4" s="22"/>
      <c r="C4" s="31"/>
      <c r="D4" s="31"/>
      <c r="E4" s="31"/>
      <c r="F4" s="23">
        <f t="shared" ref="F4:F10" si="0">SUM(C4:E4)</f>
        <v>0</v>
      </c>
      <c r="G4" s="29"/>
      <c r="H4" s="20"/>
      <c r="I4" s="31"/>
      <c r="J4" s="31"/>
      <c r="K4" s="31"/>
      <c r="L4" s="31"/>
      <c r="M4" s="31"/>
      <c r="N4" s="29"/>
      <c r="Q4" s="30"/>
      <c r="R4" s="30"/>
      <c r="S4" s="30"/>
      <c r="T4" s="23">
        <f t="shared" ref="T4:T9" si="1">SUM(Q4:S4)</f>
        <v>0</v>
      </c>
      <c r="U4" s="29"/>
    </row>
    <row r="5" spans="1:24" s="28" customFormat="1" x14ac:dyDescent="0.25">
      <c r="A5" s="20" t="s">
        <v>16</v>
      </c>
      <c r="C5" s="33"/>
      <c r="D5" s="33" t="e">
        <f>#REF!-(SUM(#REF!))</f>
        <v>#REF!</v>
      </c>
      <c r="E5" s="31"/>
      <c r="F5" s="48" t="e">
        <f t="shared" si="0"/>
        <v>#REF!</v>
      </c>
      <c r="G5" s="29"/>
      <c r="H5" s="20" t="s">
        <v>16</v>
      </c>
      <c r="I5" s="31"/>
      <c r="J5" s="33"/>
      <c r="K5" s="33" t="e">
        <f>#REF!-(SUM(#REF!))</f>
        <v>#REF!</v>
      </c>
      <c r="L5" s="31"/>
      <c r="M5" s="48" t="e">
        <f t="shared" ref="M5:M7" si="2">SUM(J5:L5)</f>
        <v>#REF!</v>
      </c>
      <c r="N5" s="29"/>
      <c r="O5" s="20" t="s">
        <v>16</v>
      </c>
      <c r="Q5" s="33"/>
      <c r="R5" s="33"/>
      <c r="S5" s="30"/>
      <c r="T5" s="48">
        <f t="shared" si="1"/>
        <v>0</v>
      </c>
      <c r="U5" s="29"/>
      <c r="V5" s="20" t="s">
        <v>16</v>
      </c>
      <c r="W5" s="21">
        <f t="shared" ref="W5:X7" si="3">SUM(C5+J5+Q5)</f>
        <v>0</v>
      </c>
      <c r="X5" s="21" t="e">
        <f t="shared" si="3"/>
        <v>#REF!</v>
      </c>
    </row>
    <row r="6" spans="1:24" s="33" customFormat="1" x14ac:dyDescent="0.25">
      <c r="A6" s="32" t="s">
        <v>17</v>
      </c>
      <c r="C6" s="34">
        <v>514154</v>
      </c>
      <c r="D6" s="46">
        <v>78070</v>
      </c>
      <c r="E6" s="34"/>
      <c r="F6" s="35">
        <f t="shared" si="0"/>
        <v>592224</v>
      </c>
      <c r="G6" s="34"/>
      <c r="H6" s="32" t="s">
        <v>17</v>
      </c>
      <c r="I6" s="34"/>
      <c r="J6" s="34">
        <v>479752</v>
      </c>
      <c r="K6" s="26">
        <v>74570</v>
      </c>
      <c r="L6" s="34"/>
      <c r="M6" s="35">
        <f t="shared" si="2"/>
        <v>554322</v>
      </c>
      <c r="N6" s="34"/>
      <c r="O6" s="32" t="s">
        <v>17</v>
      </c>
      <c r="Q6" s="33">
        <v>500040</v>
      </c>
      <c r="R6" s="27">
        <v>62487</v>
      </c>
      <c r="T6" s="35">
        <f t="shared" si="1"/>
        <v>562527</v>
      </c>
      <c r="U6" s="34"/>
      <c r="V6" s="32" t="s">
        <v>17</v>
      </c>
      <c r="W6" s="21">
        <f t="shared" si="3"/>
        <v>1493946</v>
      </c>
      <c r="X6" s="21">
        <f t="shared" si="3"/>
        <v>215127</v>
      </c>
    </row>
    <row r="7" spans="1:24" s="28" customFormat="1" x14ac:dyDescent="0.25">
      <c r="A7" s="25" t="s">
        <v>18</v>
      </c>
      <c r="C7" s="33">
        <f>C6+C5</f>
        <v>514154</v>
      </c>
      <c r="D7" s="44">
        <v>103877</v>
      </c>
      <c r="E7" s="31"/>
      <c r="F7" s="48">
        <f t="shared" si="0"/>
        <v>618031</v>
      </c>
      <c r="G7" s="29"/>
      <c r="H7" s="25" t="s">
        <v>18</v>
      </c>
      <c r="I7" s="31"/>
      <c r="J7" s="33">
        <f>J6+J5</f>
        <v>479752</v>
      </c>
      <c r="K7" s="44">
        <v>154748</v>
      </c>
      <c r="L7" s="31"/>
      <c r="M7" s="48">
        <f t="shared" si="2"/>
        <v>634500</v>
      </c>
      <c r="N7" s="29"/>
      <c r="O7" s="25" t="s">
        <v>18</v>
      </c>
      <c r="Q7" s="33">
        <f>Q6+Q5</f>
        <v>500040</v>
      </c>
      <c r="R7" s="45">
        <v>121123</v>
      </c>
      <c r="S7" s="30"/>
      <c r="T7" s="48">
        <f t="shared" si="1"/>
        <v>621163</v>
      </c>
      <c r="U7" s="29"/>
      <c r="V7" s="25" t="s">
        <v>18</v>
      </c>
      <c r="W7" s="21">
        <f t="shared" si="3"/>
        <v>1493946</v>
      </c>
      <c r="X7" s="21">
        <f t="shared" si="3"/>
        <v>379748</v>
      </c>
    </row>
    <row r="8" spans="1:24" s="28" customFormat="1" x14ac:dyDescent="0.25">
      <c r="A8" s="28" t="s">
        <v>21</v>
      </c>
      <c r="C8" s="31"/>
      <c r="D8" s="31">
        <v>101600</v>
      </c>
      <c r="E8" s="31">
        <v>55957</v>
      </c>
      <c r="F8" s="23">
        <f t="shared" si="0"/>
        <v>157557</v>
      </c>
      <c r="G8" s="29"/>
      <c r="H8" s="28" t="s">
        <v>15</v>
      </c>
      <c r="I8" s="29" t="s">
        <v>23</v>
      </c>
      <c r="J8" s="31">
        <v>8000</v>
      </c>
      <c r="K8" s="31"/>
      <c r="L8" s="31">
        <v>2000</v>
      </c>
      <c r="M8" s="31"/>
      <c r="N8" s="29"/>
      <c r="O8" s="28" t="s">
        <v>19</v>
      </c>
      <c r="P8" s="28" t="s">
        <v>20</v>
      </c>
      <c r="Q8" s="30">
        <v>942792</v>
      </c>
      <c r="R8" s="30"/>
      <c r="S8" s="30"/>
      <c r="T8" s="23">
        <f t="shared" si="1"/>
        <v>942792</v>
      </c>
      <c r="U8" s="29"/>
    </row>
    <row r="9" spans="1:24" s="28" customFormat="1" x14ac:dyDescent="0.25">
      <c r="A9" s="28" t="s">
        <v>51</v>
      </c>
      <c r="C9" s="31">
        <v>484154</v>
      </c>
      <c r="D9" s="31"/>
      <c r="E9" s="31">
        <v>191562</v>
      </c>
      <c r="F9" s="23">
        <f t="shared" si="0"/>
        <v>675716</v>
      </c>
      <c r="G9" s="29"/>
      <c r="I9" s="29"/>
      <c r="J9" s="31"/>
      <c r="K9" s="31"/>
      <c r="L9" s="31"/>
      <c r="M9" s="31"/>
      <c r="N9" s="29"/>
      <c r="O9" s="28" t="s">
        <v>15</v>
      </c>
      <c r="P9" s="28" t="s">
        <v>13</v>
      </c>
      <c r="Q9" s="28">
        <v>29000</v>
      </c>
      <c r="S9" s="28">
        <v>7000</v>
      </c>
      <c r="T9" s="23">
        <f t="shared" si="1"/>
        <v>36000</v>
      </c>
      <c r="U9" s="29"/>
    </row>
    <row r="10" spans="1:24" s="28" customFormat="1" x14ac:dyDescent="0.25">
      <c r="A10" s="28" t="s">
        <v>15</v>
      </c>
      <c r="B10" s="28" t="s">
        <v>22</v>
      </c>
      <c r="C10" s="31">
        <v>30000</v>
      </c>
      <c r="D10" s="31"/>
      <c r="E10" s="31">
        <v>7500</v>
      </c>
      <c r="F10" s="23">
        <f t="shared" si="0"/>
        <v>37500</v>
      </c>
      <c r="G10" s="29"/>
      <c r="I10" s="29"/>
      <c r="J10" s="29"/>
      <c r="K10" s="29"/>
      <c r="L10" s="29"/>
      <c r="M10" s="29"/>
      <c r="N10" s="29"/>
      <c r="T10" s="29"/>
      <c r="U10" s="29"/>
    </row>
    <row r="11" spans="1:24" s="28" customFormat="1" x14ac:dyDescent="0.25">
      <c r="C11" s="31"/>
      <c r="D11" s="31"/>
      <c r="E11" s="31"/>
      <c r="F11" s="31"/>
      <c r="G11" s="29"/>
      <c r="I11" s="29"/>
      <c r="J11" s="29"/>
      <c r="K11" s="29"/>
      <c r="L11" s="29"/>
      <c r="M11" s="29"/>
      <c r="N11" s="29"/>
      <c r="T11" s="29"/>
      <c r="U11" s="29"/>
    </row>
    <row r="12" spans="1:24" s="4" customFormat="1" x14ac:dyDescent="0.25">
      <c r="A12" s="36" t="s">
        <v>24</v>
      </c>
      <c r="C12" s="1">
        <f>C7-(C8+C9+C10+C11)</f>
        <v>0</v>
      </c>
      <c r="D12" s="1">
        <f>D7-D8</f>
        <v>2277</v>
      </c>
      <c r="E12" s="2"/>
      <c r="F12" s="48">
        <f t="shared" ref="F12:F14" si="4">SUM(C12:E12)</f>
        <v>2277</v>
      </c>
      <c r="H12" s="37" t="s">
        <v>24</v>
      </c>
      <c r="I12" s="2"/>
      <c r="J12" s="1">
        <f>J7-(J8+J9+J10+J11)</f>
        <v>471752</v>
      </c>
      <c r="K12" s="1">
        <f>K7-(K8+K9+K10+K11)</f>
        <v>154748</v>
      </c>
      <c r="L12" s="2"/>
      <c r="M12" s="48">
        <f t="shared" ref="M12:M14" si="5">SUM(J12:L12)</f>
        <v>626500</v>
      </c>
      <c r="O12" s="37" t="s">
        <v>24</v>
      </c>
      <c r="Q12" s="1">
        <f>Q7-(Q8+Q9+Q10+Q11)</f>
        <v>-471752</v>
      </c>
      <c r="R12" s="1">
        <f>R7-(R8+R9+R10+R11)</f>
        <v>121123</v>
      </c>
      <c r="S12" s="43"/>
      <c r="T12" s="48">
        <f t="shared" ref="T12:T14" si="6">SUM(Q12:S12)</f>
        <v>-350629</v>
      </c>
      <c r="V12" s="37" t="s">
        <v>24</v>
      </c>
      <c r="W12" s="21">
        <f t="shared" ref="W12:X14" si="7">SUM(C12+J12+Q12)</f>
        <v>0</v>
      </c>
      <c r="X12" s="21">
        <f t="shared" si="7"/>
        <v>278148</v>
      </c>
    </row>
    <row r="13" spans="1:24" s="4" customFormat="1" x14ac:dyDescent="0.25">
      <c r="A13" s="38" t="s">
        <v>25</v>
      </c>
      <c r="C13" s="1">
        <v>524000</v>
      </c>
      <c r="D13" s="46">
        <v>78070</v>
      </c>
      <c r="E13" s="2"/>
      <c r="F13" s="35">
        <f t="shared" si="4"/>
        <v>602070</v>
      </c>
      <c r="H13" s="39" t="s">
        <v>25</v>
      </c>
      <c r="I13" s="2"/>
      <c r="J13" s="1">
        <v>489000</v>
      </c>
      <c r="K13" s="46">
        <v>70246</v>
      </c>
      <c r="L13" s="2"/>
      <c r="M13" s="35">
        <f t="shared" si="5"/>
        <v>559246</v>
      </c>
      <c r="O13" s="39" t="s">
        <v>25</v>
      </c>
      <c r="Q13" s="1">
        <v>510000</v>
      </c>
      <c r="R13" s="1">
        <v>51372</v>
      </c>
      <c r="S13" s="43"/>
      <c r="T13" s="35">
        <f t="shared" si="6"/>
        <v>561372</v>
      </c>
      <c r="V13" s="39" t="s">
        <v>25</v>
      </c>
      <c r="W13" s="21">
        <f t="shared" si="7"/>
        <v>1523000</v>
      </c>
      <c r="X13" s="21">
        <f t="shared" si="7"/>
        <v>199688</v>
      </c>
    </row>
    <row r="14" spans="1:24" s="4" customFormat="1" x14ac:dyDescent="0.25">
      <c r="A14" s="38" t="s">
        <v>26</v>
      </c>
      <c r="C14" s="1">
        <f>SUM(C12:C13)</f>
        <v>524000</v>
      </c>
      <c r="D14" s="1">
        <f>D13+D12</f>
        <v>80347</v>
      </c>
      <c r="E14" s="2"/>
      <c r="F14" s="48">
        <f t="shared" si="4"/>
        <v>604347</v>
      </c>
      <c r="H14" s="39" t="s">
        <v>26</v>
      </c>
      <c r="I14" s="2"/>
      <c r="J14" s="1">
        <f>SUM(J12:J13)</f>
        <v>960752</v>
      </c>
      <c r="K14" s="1">
        <f>SUM(K12:K13)</f>
        <v>224994</v>
      </c>
      <c r="L14" s="2"/>
      <c r="M14" s="48">
        <f t="shared" si="5"/>
        <v>1185746</v>
      </c>
      <c r="O14" s="39" t="s">
        <v>26</v>
      </c>
      <c r="Q14" s="1">
        <f>SUM(Q12:Q13)</f>
        <v>38248</v>
      </c>
      <c r="R14" s="1">
        <f>SUM(R12:R13)</f>
        <v>172495</v>
      </c>
      <c r="S14" s="43"/>
      <c r="T14" s="48">
        <f t="shared" si="6"/>
        <v>210743</v>
      </c>
      <c r="V14" s="39" t="s">
        <v>26</v>
      </c>
      <c r="W14" s="21">
        <f t="shared" si="7"/>
        <v>1523000</v>
      </c>
      <c r="X14" s="21">
        <f t="shared" si="7"/>
        <v>477836</v>
      </c>
    </row>
    <row r="15" spans="1:24" s="6" customFormat="1" x14ac:dyDescent="0.25">
      <c r="A15" s="4" t="s">
        <v>15</v>
      </c>
      <c r="B15" s="4" t="s">
        <v>14</v>
      </c>
      <c r="C15" s="2">
        <v>80000</v>
      </c>
      <c r="D15" s="5"/>
      <c r="E15" s="5">
        <v>20000</v>
      </c>
      <c r="F15" s="3">
        <f t="shared" ref="F15:F33" si="8">SUM(C15:E15)</f>
        <v>100000</v>
      </c>
      <c r="H15" s="40" t="s">
        <v>27</v>
      </c>
      <c r="I15" s="4" t="s">
        <v>12</v>
      </c>
      <c r="J15" s="2">
        <f>960752+38248</f>
        <v>999000</v>
      </c>
      <c r="K15" s="6">
        <v>101000</v>
      </c>
      <c r="L15" s="6">
        <v>100000</v>
      </c>
      <c r="M15" s="42">
        <f t="shared" ref="M15:M34" si="9">SUM(J15:L15)</f>
        <v>1200000</v>
      </c>
      <c r="O15" s="40" t="s">
        <v>53</v>
      </c>
      <c r="P15" s="4"/>
      <c r="Q15" s="2"/>
      <c r="S15" s="7"/>
      <c r="T15" s="3">
        <f t="shared" ref="T15:T34" si="10">SUM(Q15:S15)</f>
        <v>0</v>
      </c>
      <c r="V15" s="41"/>
    </row>
    <row r="16" spans="1:24" s="6" customFormat="1" x14ac:dyDescent="0.25">
      <c r="A16" s="4" t="s">
        <v>46</v>
      </c>
      <c r="B16" s="4" t="s">
        <v>47</v>
      </c>
      <c r="C16" s="2">
        <v>444000</v>
      </c>
      <c r="E16" s="6">
        <v>286000</v>
      </c>
      <c r="F16" s="3">
        <f t="shared" si="8"/>
        <v>730000</v>
      </c>
      <c r="H16" s="40" t="s">
        <v>59</v>
      </c>
      <c r="J16" s="1"/>
      <c r="M16" s="42"/>
      <c r="O16" s="41"/>
      <c r="Q16" s="1"/>
      <c r="S16" s="7"/>
      <c r="T16" s="3"/>
      <c r="V16" s="41"/>
    </row>
    <row r="17" spans="1:24" s="6" customFormat="1" x14ac:dyDescent="0.25">
      <c r="B17" s="4"/>
      <c r="C17" s="1"/>
      <c r="F17" s="3"/>
      <c r="H17" s="41"/>
      <c r="J17" s="1"/>
      <c r="M17" s="42"/>
      <c r="O17" s="41"/>
      <c r="Q17" s="1"/>
      <c r="S17" s="7"/>
      <c r="T17" s="3"/>
      <c r="V17" s="41"/>
    </row>
    <row r="18" spans="1:24" s="6" customFormat="1" x14ac:dyDescent="0.25">
      <c r="A18" s="36" t="s">
        <v>28</v>
      </c>
      <c r="C18" s="1">
        <f>C14-C15-C16-C17</f>
        <v>0</v>
      </c>
      <c r="D18" s="1">
        <f>D14-D15-D16-D17</f>
        <v>80347</v>
      </c>
      <c r="E18" s="1"/>
      <c r="F18" s="48">
        <f t="shared" ref="F18:F20" si="11">SUM(C18:E18)</f>
        <v>80347</v>
      </c>
      <c r="H18" s="37" t="s">
        <v>28</v>
      </c>
      <c r="J18" s="1">
        <f>J14-J15-J16-J17</f>
        <v>-38248</v>
      </c>
      <c r="K18" s="1">
        <f>K14-K15</f>
        <v>123994</v>
      </c>
      <c r="M18" s="48">
        <f t="shared" ref="M18:M20" si="12">SUM(J18:L18)</f>
        <v>85746</v>
      </c>
      <c r="O18" s="37" t="s">
        <v>28</v>
      </c>
      <c r="Q18" s="1">
        <f>Q14-Q15</f>
        <v>38248</v>
      </c>
      <c r="R18" s="1">
        <f>R14-(R15+R16+R17)</f>
        <v>172495</v>
      </c>
      <c r="S18" s="7"/>
      <c r="T18" s="48">
        <f t="shared" ref="T18:T20" si="13">SUM(Q18:S18)</f>
        <v>210743</v>
      </c>
      <c r="V18" s="37" t="s">
        <v>28</v>
      </c>
      <c r="W18" s="21">
        <f t="shared" ref="W18:X20" si="14">SUM(C18+J18+Q18)</f>
        <v>0</v>
      </c>
      <c r="X18" s="21">
        <f t="shared" si="14"/>
        <v>376836</v>
      </c>
    </row>
    <row r="19" spans="1:24" s="6" customFormat="1" x14ac:dyDescent="0.25">
      <c r="A19" s="38" t="s">
        <v>29</v>
      </c>
      <c r="C19" s="1">
        <v>535000</v>
      </c>
      <c r="D19" s="46">
        <v>78070</v>
      </c>
      <c r="F19" s="35">
        <f t="shared" si="11"/>
        <v>613070</v>
      </c>
      <c r="H19" s="39" t="s">
        <v>29</v>
      </c>
      <c r="J19" s="1">
        <v>499000</v>
      </c>
      <c r="K19" s="46">
        <v>70246</v>
      </c>
      <c r="M19" s="35">
        <f t="shared" si="12"/>
        <v>569246</v>
      </c>
      <c r="O19" s="39" t="s">
        <v>29</v>
      </c>
      <c r="Q19" s="1">
        <v>520000</v>
      </c>
      <c r="R19" s="1">
        <v>51372</v>
      </c>
      <c r="S19" s="7"/>
      <c r="T19" s="35">
        <f t="shared" si="13"/>
        <v>571372</v>
      </c>
      <c r="V19" s="39" t="s">
        <v>29</v>
      </c>
      <c r="W19" s="21">
        <f t="shared" si="14"/>
        <v>1554000</v>
      </c>
      <c r="X19" s="21">
        <f t="shared" si="14"/>
        <v>199688</v>
      </c>
    </row>
    <row r="20" spans="1:24" s="6" customFormat="1" x14ac:dyDescent="0.25">
      <c r="A20" s="38" t="s">
        <v>30</v>
      </c>
      <c r="C20" s="1">
        <f>SUM(C18:C19)</f>
        <v>535000</v>
      </c>
      <c r="D20" s="46">
        <f>SUM(D18:D19)</f>
        <v>158417</v>
      </c>
      <c r="F20" s="48">
        <f t="shared" si="11"/>
        <v>693417</v>
      </c>
      <c r="H20" s="39" t="s">
        <v>30</v>
      </c>
      <c r="J20" s="1">
        <f>J19+J18</f>
        <v>460752</v>
      </c>
      <c r="K20" s="1">
        <f>K19+K18</f>
        <v>194240</v>
      </c>
      <c r="M20" s="48">
        <f t="shared" si="12"/>
        <v>654992</v>
      </c>
      <c r="O20" s="39" t="s">
        <v>30</v>
      </c>
      <c r="Q20" s="1">
        <f>SUM(Q18:Q19)</f>
        <v>558248</v>
      </c>
      <c r="R20" s="1">
        <f>SUM(R18:R19)</f>
        <v>223867</v>
      </c>
      <c r="S20" s="7"/>
      <c r="T20" s="48">
        <f t="shared" si="13"/>
        <v>782115</v>
      </c>
      <c r="V20" s="39" t="s">
        <v>30</v>
      </c>
      <c r="W20" s="21">
        <f t="shared" si="14"/>
        <v>1554000</v>
      </c>
      <c r="X20" s="21">
        <f t="shared" si="14"/>
        <v>576524</v>
      </c>
    </row>
    <row r="21" spans="1:24" s="6" customFormat="1" x14ac:dyDescent="0.25">
      <c r="A21" s="4" t="s">
        <v>45</v>
      </c>
      <c r="B21" s="4" t="s">
        <v>40</v>
      </c>
      <c r="C21" s="2">
        <v>535000</v>
      </c>
      <c r="D21" s="6">
        <v>156140</v>
      </c>
      <c r="E21" s="6">
        <v>118860</v>
      </c>
      <c r="F21" s="3">
        <f t="shared" si="8"/>
        <v>810000</v>
      </c>
      <c r="H21" s="40" t="s">
        <v>15</v>
      </c>
      <c r="I21" s="4" t="s">
        <v>49</v>
      </c>
      <c r="J21" s="2">
        <v>8000</v>
      </c>
      <c r="L21" s="6">
        <v>2000</v>
      </c>
      <c r="M21" s="42">
        <f t="shared" si="9"/>
        <v>10000</v>
      </c>
      <c r="O21" s="41" t="s">
        <v>38</v>
      </c>
      <c r="Q21" s="2">
        <f>558248+460752-8000</f>
        <v>1011000</v>
      </c>
      <c r="R21" s="6">
        <v>200000</v>
      </c>
      <c r="S21" s="7"/>
      <c r="T21" s="3">
        <f t="shared" si="10"/>
        <v>1211000</v>
      </c>
      <c r="U21" s="4" t="s">
        <v>42</v>
      </c>
      <c r="V21" s="41"/>
    </row>
    <row r="22" spans="1:24" s="6" customFormat="1" x14ac:dyDescent="0.25">
      <c r="C22" s="1"/>
      <c r="F22" s="3"/>
      <c r="H22" s="40" t="s">
        <v>52</v>
      </c>
      <c r="J22" s="1"/>
      <c r="M22" s="42"/>
      <c r="O22" s="40" t="s">
        <v>54</v>
      </c>
      <c r="P22" s="4"/>
      <c r="Q22" s="2"/>
      <c r="S22" s="7"/>
      <c r="T22" s="3">
        <f t="shared" si="10"/>
        <v>0</v>
      </c>
      <c r="V22" s="41"/>
    </row>
    <row r="23" spans="1:24" s="6" customFormat="1" x14ac:dyDescent="0.25">
      <c r="C23" s="1"/>
      <c r="F23" s="3"/>
      <c r="H23" s="41"/>
      <c r="J23" s="1"/>
      <c r="M23" s="42"/>
      <c r="O23" s="41"/>
      <c r="Q23" s="1"/>
      <c r="S23" s="7"/>
      <c r="T23" s="3"/>
      <c r="V23" s="41"/>
    </row>
    <row r="24" spans="1:24" s="6" customFormat="1" x14ac:dyDescent="0.25">
      <c r="A24" s="36" t="s">
        <v>31</v>
      </c>
      <c r="C24" s="46">
        <f>C20-C21</f>
        <v>0</v>
      </c>
      <c r="D24" s="46">
        <f>D20-D21</f>
        <v>2277</v>
      </c>
      <c r="F24" s="48">
        <f t="shared" ref="F24:F26" si="15">SUM(C24:E24)</f>
        <v>2277</v>
      </c>
      <c r="H24" s="37" t="s">
        <v>31</v>
      </c>
      <c r="J24" s="1">
        <f>J20-J21-J22-J23</f>
        <v>452752</v>
      </c>
      <c r="K24" s="1">
        <f>K20-K21-K22-K23</f>
        <v>194240</v>
      </c>
      <c r="M24" s="48">
        <f t="shared" ref="M24:M26" si="16">SUM(J24:L24)</f>
        <v>646992</v>
      </c>
      <c r="O24" s="37" t="s">
        <v>31</v>
      </c>
      <c r="Q24" s="46">
        <f>Q20-(Q21+Q22+Q23)</f>
        <v>-452752</v>
      </c>
      <c r="R24" s="46">
        <f>R20-(R21+R22+R23)</f>
        <v>23867</v>
      </c>
      <c r="S24" s="7"/>
      <c r="T24" s="48">
        <f t="shared" ref="T24:T26" si="17">SUM(Q24:S24)</f>
        <v>-428885</v>
      </c>
      <c r="V24" s="37" t="s">
        <v>31</v>
      </c>
      <c r="W24" s="21">
        <f t="shared" ref="W24:X26" si="18">SUM(C24+J24+Q24)</f>
        <v>0</v>
      </c>
      <c r="X24" s="21">
        <f t="shared" si="18"/>
        <v>220384</v>
      </c>
    </row>
    <row r="25" spans="1:24" s="6" customFormat="1" x14ac:dyDescent="0.25">
      <c r="A25" s="38" t="s">
        <v>32</v>
      </c>
      <c r="C25" s="1">
        <v>546000</v>
      </c>
      <c r="D25" s="46">
        <v>78070</v>
      </c>
      <c r="F25" s="35">
        <f t="shared" si="15"/>
        <v>624070</v>
      </c>
      <c r="H25" s="39" t="s">
        <v>32</v>
      </c>
      <c r="J25" s="1">
        <v>509000</v>
      </c>
      <c r="K25" s="46">
        <v>70246</v>
      </c>
      <c r="M25" s="35">
        <f t="shared" si="16"/>
        <v>579246</v>
      </c>
      <c r="O25" s="39" t="s">
        <v>32</v>
      </c>
      <c r="Q25" s="1">
        <v>531000</v>
      </c>
      <c r="R25" s="1">
        <v>51372</v>
      </c>
      <c r="S25" s="7"/>
      <c r="T25" s="35">
        <f t="shared" si="17"/>
        <v>582372</v>
      </c>
      <c r="V25" s="39" t="s">
        <v>32</v>
      </c>
      <c r="W25" s="21">
        <f t="shared" si="18"/>
        <v>1586000</v>
      </c>
      <c r="X25" s="21">
        <f t="shared" si="18"/>
        <v>199688</v>
      </c>
    </row>
    <row r="26" spans="1:24" s="6" customFormat="1" x14ac:dyDescent="0.25">
      <c r="A26" s="38" t="s">
        <v>33</v>
      </c>
      <c r="C26" s="1">
        <f>SUM(C24:C25)</f>
        <v>546000</v>
      </c>
      <c r="D26" s="46">
        <f>SUM(D24:D25)</f>
        <v>80347</v>
      </c>
      <c r="F26" s="48">
        <f t="shared" si="15"/>
        <v>626347</v>
      </c>
      <c r="H26" s="39" t="s">
        <v>33</v>
      </c>
      <c r="J26" s="1">
        <f>J25+J24</f>
        <v>961752</v>
      </c>
      <c r="K26" s="1">
        <f>K25+K24</f>
        <v>264486</v>
      </c>
      <c r="M26" s="48">
        <f t="shared" si="16"/>
        <v>1226238</v>
      </c>
      <c r="O26" s="39" t="s">
        <v>33</v>
      </c>
      <c r="Q26" s="1">
        <f>SUM(Q24:Q25)</f>
        <v>78248</v>
      </c>
      <c r="R26" s="1">
        <f>SUM(R24:R25)</f>
        <v>75239</v>
      </c>
      <c r="S26" s="7"/>
      <c r="T26" s="48">
        <f t="shared" si="17"/>
        <v>153487</v>
      </c>
      <c r="V26" s="39" t="s">
        <v>33</v>
      </c>
      <c r="W26" s="21">
        <f t="shared" si="18"/>
        <v>1586000</v>
      </c>
      <c r="X26" s="21">
        <f t="shared" si="18"/>
        <v>420072</v>
      </c>
    </row>
    <row r="27" spans="1:24" s="6" customFormat="1" x14ac:dyDescent="0.25">
      <c r="A27" s="4" t="s">
        <v>15</v>
      </c>
      <c r="B27" s="4" t="s">
        <v>43</v>
      </c>
      <c r="C27" s="2">
        <v>80000</v>
      </c>
      <c r="E27" s="6">
        <v>20000</v>
      </c>
      <c r="F27" s="3">
        <f t="shared" si="8"/>
        <v>100000</v>
      </c>
      <c r="H27" s="40" t="s">
        <v>55</v>
      </c>
      <c r="I27" s="4" t="s">
        <v>56</v>
      </c>
      <c r="J27" s="2">
        <f>961752+78248</f>
        <v>1040000</v>
      </c>
      <c r="K27" s="6">
        <v>250000</v>
      </c>
      <c r="L27" s="6">
        <v>210000</v>
      </c>
      <c r="M27" s="42">
        <f t="shared" si="9"/>
        <v>1500000</v>
      </c>
      <c r="O27" s="40"/>
      <c r="P27" s="4"/>
      <c r="Q27" s="2"/>
      <c r="S27" s="7"/>
      <c r="T27" s="3">
        <f t="shared" si="10"/>
        <v>0</v>
      </c>
      <c r="V27" s="41"/>
    </row>
    <row r="28" spans="1:24" s="6" customFormat="1" x14ac:dyDescent="0.25">
      <c r="A28" s="4" t="s">
        <v>48</v>
      </c>
      <c r="B28" s="4" t="s">
        <v>40</v>
      </c>
      <c r="C28" s="2">
        <v>466000</v>
      </c>
      <c r="D28" s="6">
        <v>78070</v>
      </c>
      <c r="E28" s="6">
        <v>207930</v>
      </c>
      <c r="F28" s="3">
        <f t="shared" si="8"/>
        <v>752000</v>
      </c>
      <c r="H28" s="40" t="s">
        <v>59</v>
      </c>
      <c r="J28" s="1"/>
      <c r="M28" s="42"/>
      <c r="O28" s="40" t="s">
        <v>57</v>
      </c>
      <c r="Q28" s="2"/>
      <c r="S28" s="7"/>
      <c r="T28" s="3">
        <f t="shared" si="10"/>
        <v>0</v>
      </c>
      <c r="V28" s="41"/>
    </row>
    <row r="29" spans="1:24" s="6" customFormat="1" x14ac:dyDescent="0.25">
      <c r="C29" s="1"/>
      <c r="F29" s="3"/>
      <c r="H29" s="41"/>
      <c r="J29" s="1"/>
      <c r="M29" s="42"/>
      <c r="O29" s="41"/>
      <c r="Q29" s="1"/>
      <c r="S29" s="7"/>
      <c r="T29" s="3"/>
      <c r="V29" s="41"/>
    </row>
    <row r="30" spans="1:24" s="6" customFormat="1" x14ac:dyDescent="0.25">
      <c r="A30" s="36" t="s">
        <v>34</v>
      </c>
      <c r="C30" s="1">
        <f>C26-C27-C28-C29</f>
        <v>0</v>
      </c>
      <c r="D30" s="46">
        <f>D26-D28</f>
        <v>2277</v>
      </c>
      <c r="F30" s="48">
        <f t="shared" ref="F30:F32" si="19">SUM(C30:E30)</f>
        <v>2277</v>
      </c>
      <c r="H30" s="37" t="s">
        <v>34</v>
      </c>
      <c r="J30" s="1">
        <f>J26-J27-J28-J29</f>
        <v>-78248</v>
      </c>
      <c r="K30" s="1">
        <f>K26-K27-K28-K29</f>
        <v>14486</v>
      </c>
      <c r="M30" s="48">
        <f t="shared" ref="M30:M32" si="20">SUM(J30:L30)</f>
        <v>-63762</v>
      </c>
      <c r="O30" s="37" t="s">
        <v>34</v>
      </c>
      <c r="Q30" s="46">
        <f>Q26-(Q27+Q28+Q29)</f>
        <v>78248</v>
      </c>
      <c r="R30" s="46">
        <f>R26-(R27+R28+R29)</f>
        <v>75239</v>
      </c>
      <c r="S30" s="7"/>
      <c r="T30" s="48">
        <f t="shared" ref="T30:T32" si="21">SUM(Q30:S30)</f>
        <v>153487</v>
      </c>
      <c r="V30" s="37" t="s">
        <v>34</v>
      </c>
      <c r="W30" s="21">
        <f t="shared" ref="W30:X32" si="22">SUM(C30+J30+Q30)</f>
        <v>0</v>
      </c>
      <c r="X30" s="21">
        <f t="shared" si="22"/>
        <v>92002</v>
      </c>
    </row>
    <row r="31" spans="1:24" s="6" customFormat="1" x14ac:dyDescent="0.25">
      <c r="A31" s="38" t="s">
        <v>35</v>
      </c>
      <c r="C31" s="1">
        <v>557000</v>
      </c>
      <c r="D31" s="46">
        <v>78070</v>
      </c>
      <c r="F31" s="35">
        <f t="shared" si="19"/>
        <v>635070</v>
      </c>
      <c r="H31" s="39" t="s">
        <v>35</v>
      </c>
      <c r="J31" s="1">
        <v>519000</v>
      </c>
      <c r="K31" s="46">
        <v>70246</v>
      </c>
      <c r="M31" s="35">
        <f t="shared" si="20"/>
        <v>589246</v>
      </c>
      <c r="O31" s="39" t="s">
        <v>35</v>
      </c>
      <c r="Q31" s="1">
        <v>541000</v>
      </c>
      <c r="R31" s="1">
        <v>51372</v>
      </c>
      <c r="S31" s="7"/>
      <c r="T31" s="35">
        <f t="shared" si="21"/>
        <v>592372</v>
      </c>
      <c r="V31" s="39" t="s">
        <v>35</v>
      </c>
      <c r="W31" s="21">
        <f t="shared" si="22"/>
        <v>1617000</v>
      </c>
      <c r="X31" s="21">
        <f t="shared" si="22"/>
        <v>199688</v>
      </c>
    </row>
    <row r="32" spans="1:24" s="6" customFormat="1" x14ac:dyDescent="0.25">
      <c r="A32" s="38" t="s">
        <v>36</v>
      </c>
      <c r="C32" s="1">
        <f>SUM(C30:C31)</f>
        <v>557000</v>
      </c>
      <c r="D32" s="46">
        <f>SUM(D30:D31)</f>
        <v>80347</v>
      </c>
      <c r="F32" s="48">
        <f t="shared" si="19"/>
        <v>637347</v>
      </c>
      <c r="H32" s="39" t="s">
        <v>36</v>
      </c>
      <c r="J32" s="1">
        <f>J31+J30</f>
        <v>440752</v>
      </c>
      <c r="K32" s="1">
        <f>K31+K30</f>
        <v>84732</v>
      </c>
      <c r="M32" s="48">
        <f t="shared" si="20"/>
        <v>525484</v>
      </c>
      <c r="O32" s="39" t="s">
        <v>36</v>
      </c>
      <c r="Q32" s="1">
        <f>SUM(Q30:Q31)</f>
        <v>619248</v>
      </c>
      <c r="R32" s="1">
        <f>SUM(R30:R31)</f>
        <v>126611</v>
      </c>
      <c r="S32" s="7"/>
      <c r="T32" s="48">
        <f t="shared" si="21"/>
        <v>745859</v>
      </c>
      <c r="V32" s="39" t="s">
        <v>36</v>
      </c>
      <c r="W32" s="21">
        <f t="shared" si="22"/>
        <v>1617000</v>
      </c>
      <c r="X32" s="21">
        <f t="shared" si="22"/>
        <v>291690</v>
      </c>
    </row>
    <row r="33" spans="1:24" s="6" customFormat="1" x14ac:dyDescent="0.25">
      <c r="A33" s="4" t="s">
        <v>44</v>
      </c>
      <c r="B33" s="4" t="s">
        <v>40</v>
      </c>
      <c r="C33" s="2">
        <v>557000</v>
      </c>
      <c r="D33" s="6">
        <v>78070</v>
      </c>
      <c r="E33" s="6">
        <v>170530</v>
      </c>
      <c r="F33" s="3">
        <f t="shared" si="8"/>
        <v>805600</v>
      </c>
      <c r="H33" s="40" t="s">
        <v>15</v>
      </c>
      <c r="I33" s="4" t="s">
        <v>49</v>
      </c>
      <c r="J33" s="2">
        <v>8000</v>
      </c>
      <c r="L33" s="6">
        <v>2000</v>
      </c>
      <c r="M33" s="42">
        <f t="shared" si="9"/>
        <v>10000</v>
      </c>
      <c r="O33" s="40" t="s">
        <v>15</v>
      </c>
      <c r="P33" s="4" t="s">
        <v>13</v>
      </c>
      <c r="Q33" s="2">
        <v>197000</v>
      </c>
      <c r="S33" s="7">
        <v>49250</v>
      </c>
      <c r="T33" s="3">
        <f t="shared" si="10"/>
        <v>246250</v>
      </c>
      <c r="V33" s="39"/>
    </row>
    <row r="34" spans="1:24" s="6" customFormat="1" x14ac:dyDescent="0.25">
      <c r="C34" s="1"/>
      <c r="F34" s="3"/>
      <c r="H34" s="40" t="s">
        <v>58</v>
      </c>
      <c r="J34" s="1">
        <v>511000</v>
      </c>
      <c r="K34" s="6">
        <v>84732</v>
      </c>
      <c r="L34" s="6">
        <v>50000</v>
      </c>
      <c r="M34" s="42">
        <f t="shared" si="9"/>
        <v>645732</v>
      </c>
      <c r="O34" s="40" t="s">
        <v>39</v>
      </c>
      <c r="P34" s="4" t="s">
        <v>40</v>
      </c>
      <c r="Q34" s="2">
        <v>344000</v>
      </c>
      <c r="S34" s="7">
        <v>86000</v>
      </c>
      <c r="T34" s="3">
        <f t="shared" si="10"/>
        <v>430000</v>
      </c>
      <c r="V34" s="41"/>
    </row>
    <row r="35" spans="1:24" s="6" customFormat="1" x14ac:dyDescent="0.25">
      <c r="C35" s="1"/>
      <c r="F35" s="3"/>
      <c r="H35" s="41"/>
      <c r="J35" s="1"/>
      <c r="M35" s="42"/>
      <c r="O35" s="41"/>
      <c r="Q35" s="1"/>
      <c r="S35" s="7"/>
      <c r="T35" s="3"/>
      <c r="V35" s="41"/>
    </row>
    <row r="36" spans="1:24" s="6" customFormat="1" x14ac:dyDescent="0.25">
      <c r="A36" s="36" t="s">
        <v>37</v>
      </c>
      <c r="C36" s="1">
        <f>C32-C33-C34-C35</f>
        <v>0</v>
      </c>
      <c r="D36" s="1">
        <f>D32-D33-D34-D35</f>
        <v>2277</v>
      </c>
      <c r="F36" s="48">
        <f t="shared" ref="F36" si="23">SUM(C36:E36)</f>
        <v>2277</v>
      </c>
      <c r="H36" s="37" t="s">
        <v>37</v>
      </c>
      <c r="J36" s="1">
        <f>J32-J33-J34-J35</f>
        <v>-78248</v>
      </c>
      <c r="K36" s="1">
        <f>K32-K33-K34-K35</f>
        <v>0</v>
      </c>
      <c r="M36" s="48">
        <f t="shared" ref="M36" si="24">SUM(J36:L36)</f>
        <v>-78248</v>
      </c>
      <c r="O36" s="37" t="s">
        <v>37</v>
      </c>
      <c r="Q36" s="46">
        <f>Q32-(Q33+Q34+Q35)</f>
        <v>78248</v>
      </c>
      <c r="R36" s="46">
        <f>R32-(R33+R34+R35)</f>
        <v>126611</v>
      </c>
      <c r="S36" s="7"/>
      <c r="T36" s="48">
        <f t="shared" ref="T36" si="25">SUM(Q36:S36)</f>
        <v>204859</v>
      </c>
      <c r="V36" s="37" t="s">
        <v>37</v>
      </c>
      <c r="W36" s="21">
        <f>SUM(C36+J36+Q36)</f>
        <v>0</v>
      </c>
      <c r="X36" s="21">
        <f>SUM(D36+K36+R36)</f>
        <v>128888</v>
      </c>
    </row>
    <row r="37" spans="1:24" x14ac:dyDescent="0.25">
      <c r="A37" s="25"/>
      <c r="H37" s="25"/>
      <c r="M37" s="35"/>
      <c r="O37" s="25"/>
    </row>
    <row r="38" spans="1:24" x14ac:dyDescent="0.25">
      <c r="A38" s="25"/>
      <c r="H38" s="25"/>
      <c r="M38" s="48"/>
      <c r="O38" s="25"/>
    </row>
    <row r="39" spans="1:24" x14ac:dyDescent="0.25">
      <c r="A39" s="47" t="s">
        <v>50</v>
      </c>
    </row>
  </sheetData>
  <sheetProtection formatColumns="0" insertRows="0"/>
  <printOptions horizontalCentered="1"/>
  <pageMargins left="0.5" right="0.5" top="0.5" bottom="1" header="0.5" footer="0.5"/>
  <pageSetup paperSize="3" scale="5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10B</vt:lpstr>
      <vt:lpstr>'10B'!Print_Area</vt:lpstr>
    </vt:vector>
  </TitlesOfParts>
  <Company>State of Michigan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Wilcox, Brandon (MDOT)</dc:creator>
  <cp:lastModifiedBy>Michael Woods</cp:lastModifiedBy>
  <cp:lastPrinted>2019-01-08T17:32:44Z</cp:lastPrinted>
  <dcterms:created xsi:type="dcterms:W3CDTF">2013-05-29T16:09:36Z</dcterms:created>
  <dcterms:modified xsi:type="dcterms:W3CDTF">2019-02-08T01:18:51Z</dcterms:modified>
</cp:coreProperties>
</file>